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ver advantage" sheetId="1" r:id="rId4"/>
    <sheet state="visible" name="wedge advantage" sheetId="2" r:id="rId5"/>
  </sheets>
  <definedNames/>
  <calcPr/>
  <extLst>
    <ext uri="GoogleSheetsCustomDataVersion1">
      <go:sheetsCustomData xmlns:go="http://customooxmlschemas.google.com/" r:id="rId6" roundtripDataSignature="AMtx7mi6vPH77MIMipftBaXFAJU9Y1OieQ=="/>
    </ext>
  </extLst>
</workbook>
</file>

<file path=xl/sharedStrings.xml><?xml version="1.0" encoding="utf-8"?>
<sst xmlns="http://schemas.openxmlformats.org/spreadsheetml/2006/main" count="57" uniqueCount="48">
  <si>
    <t>force multiplication by lever</t>
  </si>
  <si>
    <t xml:space="preserve">actuation force </t>
  </si>
  <si>
    <t>B_x_o</t>
  </si>
  <si>
    <t>lb</t>
  </si>
  <si>
    <t>M_a=0=B_x(h)+F(L)</t>
  </si>
  <si>
    <t>hieght</t>
  </si>
  <si>
    <t>h</t>
  </si>
  <si>
    <t>in</t>
  </si>
  <si>
    <t>length</t>
  </si>
  <si>
    <t>L</t>
  </si>
  <si>
    <t>applied grip force</t>
  </si>
  <si>
    <t>F_c</t>
  </si>
  <si>
    <t>force applied at full squeeze</t>
  </si>
  <si>
    <t>hypotenuse</t>
  </si>
  <si>
    <t>hyp</t>
  </si>
  <si>
    <t xml:space="preserve">max angle </t>
  </si>
  <si>
    <r>
      <rPr>
        <rFont val="Times New Roman"/>
        <color theme="1"/>
        <sz val="11.0"/>
      </rPr>
      <t>θ</t>
    </r>
    <r>
      <rPr>
        <rFont val="Calibri"/>
        <color theme="1"/>
        <sz val="11.0"/>
      </rPr>
      <t>_h</t>
    </r>
  </si>
  <si>
    <t>rad</t>
  </si>
  <si>
    <t>max angle corrected</t>
  </si>
  <si>
    <r>
      <rPr>
        <rFont val="Times New Roman"/>
        <color theme="1"/>
        <sz val="11.0"/>
      </rPr>
      <t>θ</t>
    </r>
    <r>
      <rPr>
        <rFont val="Calibri"/>
        <color theme="1"/>
        <sz val="11.0"/>
      </rPr>
      <t>_h</t>
    </r>
  </si>
  <si>
    <t>deg</t>
  </si>
  <si>
    <t>max force</t>
  </si>
  <si>
    <t>B_x_m</t>
  </si>
  <si>
    <t>=(D4*SIN(D7)*D3)/(COS(D7)*D2)</t>
  </si>
  <si>
    <t>(F_g*sin(theta_max)*L)/(cos(theta_max)*h)</t>
  </si>
  <si>
    <t>max actuation force(per tooth)</t>
  </si>
  <si>
    <t>F_j</t>
  </si>
  <si>
    <t>torque produced</t>
  </si>
  <si>
    <t>T_j</t>
  </si>
  <si>
    <t>in-lb</t>
  </si>
  <si>
    <t>jaw-arm hieght</t>
  </si>
  <si>
    <t>h_j</t>
  </si>
  <si>
    <t>jaw tooth angle</t>
  </si>
  <si>
    <t>θ_j</t>
  </si>
  <si>
    <t>wedge surface normal force</t>
  </si>
  <si>
    <t>F_N</t>
  </si>
  <si>
    <t>Force output by wedge</t>
  </si>
  <si>
    <t>F_o</t>
  </si>
  <si>
    <t>number of wedges on jaw</t>
  </si>
  <si>
    <t>n_w</t>
  </si>
  <si>
    <t>total force output to clutch</t>
  </si>
  <si>
    <t>F_Tot</t>
  </si>
  <si>
    <t>clutch plate area</t>
  </si>
  <si>
    <t>A_cp</t>
  </si>
  <si>
    <t>in^2</t>
  </si>
  <si>
    <t>clutch pressure</t>
  </si>
  <si>
    <t>P_c</t>
  </si>
  <si>
    <t>PSI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</si>
</sst>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>
      <sz val="11.0"/>
      <color theme="1"/>
      <name val="&quot;Times New Roman&quot;"/>
    </font>
    <font>
      <sz val="11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C5E0B3"/>
        <bgColor rgb="FFC5E0B3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F7CAAC"/>
        <bgColor rgb="FFF7CAAC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0" fillId="0" fontId="3" numFmtId="0" xfId="0" applyFont="1"/>
    <xf borderId="0" fillId="0" fontId="2" numFmtId="0" xfId="0" applyFont="1"/>
    <xf borderId="1" fillId="3" fontId="2" numFmtId="0" xfId="0" applyBorder="1" applyFill="1" applyFont="1"/>
    <xf quotePrefix="1"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1" fillId="4" fontId="2" numFmtId="0" xfId="0" applyBorder="1" applyFill="1" applyFont="1"/>
    <xf borderId="0" fillId="0" fontId="2" numFmtId="0" xfId="0" applyFont="1"/>
    <xf borderId="1" fillId="5" fontId="2" numFmtId="0" xfId="0" applyBorder="1" applyFill="1" applyFont="1"/>
    <xf borderId="0" fillId="0" fontId="4" numFmtId="0" xfId="0" applyFont="1"/>
    <xf borderId="1" fillId="6" fontId="2" numFmtId="0" xfId="0" applyBorder="1" applyFill="1" applyFont="1"/>
    <xf borderId="1" fillId="7" fontId="2" numFmtId="0" xfId="0" applyBorder="1" applyFill="1" applyFont="1"/>
    <xf borderId="1" fillId="8" fontId="2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0</xdr:rowOff>
    </xdr:from>
    <xdr:ext cx="2571750" cy="17621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581025</xdr:colOff>
      <xdr:row>10</xdr:row>
      <xdr:rowOff>76200</xdr:rowOff>
    </xdr:from>
    <xdr:ext cx="3381375" cy="8191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6.75"/>
    <col customWidth="1" min="3" max="26" width="7.63"/>
  </cols>
  <sheetData>
    <row r="1">
      <c r="A1" s="1" t="s">
        <v>0</v>
      </c>
      <c r="B1" s="1" t="s">
        <v>1</v>
      </c>
      <c r="C1" s="1" t="s">
        <v>2</v>
      </c>
      <c r="D1" s="2">
        <f>(D4*D3)/D2</f>
        <v>175</v>
      </c>
      <c r="E1" s="1" t="s">
        <v>3</v>
      </c>
      <c r="M1" s="3"/>
    </row>
    <row r="2">
      <c r="A2" s="1" t="s">
        <v>4</v>
      </c>
      <c r="B2" s="1" t="s">
        <v>5</v>
      </c>
      <c r="C2" s="1" t="s">
        <v>6</v>
      </c>
      <c r="D2" s="1">
        <v>1.5</v>
      </c>
      <c r="E2" s="1" t="s">
        <v>7</v>
      </c>
    </row>
    <row r="3">
      <c r="B3" s="1" t="s">
        <v>8</v>
      </c>
      <c r="C3" s="1" t="s">
        <v>9</v>
      </c>
      <c r="D3" s="1">
        <v>3.5</v>
      </c>
      <c r="E3" s="1" t="s">
        <v>7</v>
      </c>
    </row>
    <row r="4">
      <c r="B4" s="1" t="s">
        <v>10</v>
      </c>
      <c r="C4" s="1" t="s">
        <v>11</v>
      </c>
      <c r="D4" s="1">
        <v>75.0</v>
      </c>
      <c r="E4" s="1" t="s">
        <v>3</v>
      </c>
    </row>
    <row r="6">
      <c r="A6" s="1" t="s">
        <v>12</v>
      </c>
      <c r="B6" s="1" t="s">
        <v>13</v>
      </c>
      <c r="C6" s="1" t="s">
        <v>14</v>
      </c>
      <c r="D6" s="1">
        <f>SQRT((D2^2)+(D3^2))</f>
        <v>3.807886553</v>
      </c>
    </row>
    <row r="7">
      <c r="B7" s="1" t="s">
        <v>15</v>
      </c>
      <c r="C7" s="4" t="s">
        <v>16</v>
      </c>
      <c r="D7" s="1">
        <f>ATAN((D3/D2))</f>
        <v>1.165904541</v>
      </c>
      <c r="E7" s="1" t="s">
        <v>17</v>
      </c>
    </row>
    <row r="8">
      <c r="B8" s="1" t="s">
        <v>18</v>
      </c>
      <c r="C8" s="4" t="s">
        <v>19</v>
      </c>
      <c r="D8" s="1">
        <f>D7*(180/PI())</f>
        <v>66.80140949</v>
      </c>
      <c r="E8" s="1" t="s">
        <v>20</v>
      </c>
    </row>
    <row r="9">
      <c r="B9" s="1" t="s">
        <v>21</v>
      </c>
      <c r="C9" s="4" t="s">
        <v>22</v>
      </c>
      <c r="D9" s="5">
        <f>(D4*SIN(D7)*D3)/(COS(D7)*D2)</f>
        <v>408.3333333</v>
      </c>
      <c r="E9" s="1" t="s">
        <v>3</v>
      </c>
    </row>
    <row r="18">
      <c r="A18" s="6" t="s">
        <v>23</v>
      </c>
    </row>
    <row r="19">
      <c r="A19" s="7" t="s"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6" width="7.63"/>
  </cols>
  <sheetData>
    <row r="1">
      <c r="A1" s="1" t="s">
        <v>25</v>
      </c>
      <c r="B1" s="1" t="s">
        <v>26</v>
      </c>
      <c r="C1" s="8">
        <f>('lever advantage'!D9)/C7</f>
        <v>136.1111111</v>
      </c>
      <c r="D1" s="1" t="s">
        <v>3</v>
      </c>
      <c r="E1" s="9"/>
      <c r="F1" s="9"/>
    </row>
    <row r="2">
      <c r="A2" s="1" t="s">
        <v>27</v>
      </c>
      <c r="B2" s="1" t="s">
        <v>28</v>
      </c>
      <c r="C2" s="10">
        <f>C3*C1</f>
        <v>272.2222222</v>
      </c>
      <c r="D2" s="1" t="s">
        <v>29</v>
      </c>
    </row>
    <row r="3">
      <c r="A3" s="1" t="s">
        <v>30</v>
      </c>
      <c r="B3" s="1" t="s">
        <v>31</v>
      </c>
      <c r="C3" s="1">
        <v>2.0</v>
      </c>
      <c r="D3" s="1" t="s">
        <v>7</v>
      </c>
    </row>
    <row r="4">
      <c r="A4" s="1" t="s">
        <v>32</v>
      </c>
      <c r="B4" s="11" t="s">
        <v>33</v>
      </c>
      <c r="C4" s="1">
        <v>64.0</v>
      </c>
      <c r="D4" s="1" t="s">
        <v>20</v>
      </c>
    </row>
    <row r="5">
      <c r="A5" s="1" t="s">
        <v>34</v>
      </c>
      <c r="B5" s="1" t="s">
        <v>35</v>
      </c>
      <c r="C5" s="8">
        <f>C1*SIN((64)*PI()/180)</f>
        <v>122.3358563</v>
      </c>
      <c r="D5" s="1" t="s">
        <v>3</v>
      </c>
    </row>
    <row r="6">
      <c r="A6" s="1" t="s">
        <v>36</v>
      </c>
      <c r="B6" s="1" t="s">
        <v>37</v>
      </c>
      <c r="C6" s="12">
        <f>C5*COS((64)*PI()/180)</f>
        <v>53.62850962</v>
      </c>
      <c r="D6" s="1" t="s">
        <v>3</v>
      </c>
    </row>
    <row r="7">
      <c r="A7" s="1" t="s">
        <v>38</v>
      </c>
      <c r="B7" s="1" t="s">
        <v>39</v>
      </c>
      <c r="C7" s="1">
        <v>3.0</v>
      </c>
    </row>
    <row r="8">
      <c r="A8" s="1" t="s">
        <v>40</v>
      </c>
      <c r="B8" s="1" t="s">
        <v>41</v>
      </c>
      <c r="C8" s="13">
        <f>C5*3</f>
        <v>367.0075689</v>
      </c>
      <c r="D8" s="1" t="s">
        <v>3</v>
      </c>
    </row>
    <row r="9">
      <c r="A9" s="1" t="s">
        <v>42</v>
      </c>
      <c r="B9" s="1" t="s">
        <v>43</v>
      </c>
      <c r="C9" s="1">
        <f>(((3.8/2)^2)*PI())-((((3.8-(0.49/2))/2)^2)*PI())</f>
        <v>1.415267855</v>
      </c>
      <c r="D9" s="1" t="s">
        <v>44</v>
      </c>
    </row>
    <row r="10">
      <c r="A10" s="1" t="s">
        <v>45</v>
      </c>
      <c r="B10" s="1" t="s">
        <v>46</v>
      </c>
      <c r="C10" s="14">
        <f>C8/C9</f>
        <v>259.3202181</v>
      </c>
      <c r="D10" s="1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2021-10-28T00:01:00Z</dcterms:created>
  <dc:creator>Daniel Schroeder Quezada</dc:creator>
</cp:coreProperties>
</file>